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강남성심병원\강남\진충열업무\용역계약\청소용역\20250213_입찰관련\강남자료\"/>
    </mc:Choice>
  </mc:AlternateContent>
  <bookViews>
    <workbookView xWindow="31770" yWindow="1035" windowWidth="21690" windowHeight="12810" tabRatio="675"/>
  </bookViews>
  <sheets>
    <sheet name="산출내역서" sheetId="134" r:id="rId1"/>
  </sheets>
  <definedNames>
    <definedName name="_xlnm.Print_Area" localSheetId="0">산출내역서!$A$1:$AC$49</definedName>
  </definedNames>
  <calcPr calcId="162913"/>
</workbook>
</file>

<file path=xl/calcChain.xml><?xml version="1.0" encoding="utf-8"?>
<calcChain xmlns="http://schemas.openxmlformats.org/spreadsheetml/2006/main">
  <c r="M30" i="134" l="1"/>
  <c r="AC30" i="134" s="1"/>
  <c r="AC28" i="134"/>
  <c r="AC20" i="134"/>
  <c r="O35" i="134"/>
  <c r="AC35" i="134" s="1"/>
  <c r="M25" i="134" l="1"/>
  <c r="AC10" i="134" l="1"/>
  <c r="AC8" i="134"/>
  <c r="AC7" i="134"/>
  <c r="AC6" i="134"/>
  <c r="AC5" i="134"/>
  <c r="AC9" i="134" l="1"/>
  <c r="AC12" i="134" s="1"/>
  <c r="AC11" i="134" l="1"/>
  <c r="AC14" i="134" s="1"/>
  <c r="AC15" i="134" l="1"/>
  <c r="AC21" i="134" s="1"/>
  <c r="AC27" i="134" l="1"/>
  <c r="AC34" i="134"/>
  <c r="AC42" i="134" s="1"/>
  <c r="AC24" i="134"/>
  <c r="AC25" i="134"/>
  <c r="AC26" i="134"/>
  <c r="AC22" i="134"/>
  <c r="AC23" i="134" s="1"/>
  <c r="AC33" i="134" l="1"/>
  <c r="AC43" i="134" l="1"/>
  <c r="AC44" i="134" s="1"/>
  <c r="AC45" i="134" l="1"/>
  <c r="AC46" i="134" s="1"/>
  <c r="AC47" i="134" s="1"/>
  <c r="F48" i="134" s="1"/>
</calcChain>
</file>

<file path=xl/sharedStrings.xml><?xml version="1.0" encoding="utf-8"?>
<sst xmlns="http://schemas.openxmlformats.org/spreadsheetml/2006/main" count="119" uniqueCount="83">
  <si>
    <t>X</t>
  </si>
  <si>
    <t>월</t>
    <phoneticPr fontId="2" type="noConversion"/>
  </si>
  <si>
    <t>금    액</t>
    <phoneticPr fontId="2" type="noConversion"/>
  </si>
  <si>
    <t>인
건
비</t>
    <phoneticPr fontId="2" type="noConversion"/>
  </si>
  <si>
    <t>급
여</t>
    <phoneticPr fontId="2" type="noConversion"/>
  </si>
  <si>
    <t>원  X</t>
    <phoneticPr fontId="2" type="noConversion"/>
  </si>
  <si>
    <t>명</t>
    <phoneticPr fontId="2" type="noConversion"/>
  </si>
  <si>
    <t>급여 소계</t>
    <phoneticPr fontId="2" type="noConversion"/>
  </si>
  <si>
    <t>상여금</t>
    <phoneticPr fontId="2" type="noConversion"/>
  </si>
  <si>
    <t>퇴직금</t>
    <phoneticPr fontId="2" type="noConversion"/>
  </si>
  <si>
    <t>인건비 계</t>
    <phoneticPr fontId="2" type="noConversion"/>
  </si>
  <si>
    <t>재
료
비</t>
    <phoneticPr fontId="2" type="noConversion"/>
  </si>
  <si>
    <t>소모성자재비</t>
    <phoneticPr fontId="2" type="noConversion"/>
  </si>
  <si>
    <t>청소용품(제외품목:종량제, 각종 봉투류, 휴지류, 화장실 방향제 및 물비누)</t>
    <phoneticPr fontId="2" type="noConversion"/>
  </si>
  <si>
    <t>장비 및 감가상각비</t>
    <phoneticPr fontId="2" type="noConversion"/>
  </si>
  <si>
    <t>X</t>
    <phoneticPr fontId="2" type="noConversion"/>
  </si>
  <si>
    <t>재료비 계</t>
    <phoneticPr fontId="2" type="noConversion"/>
  </si>
  <si>
    <t>복
리
후
생
비</t>
    <phoneticPr fontId="2" type="noConversion"/>
  </si>
  <si>
    <t>국민연금</t>
    <phoneticPr fontId="2" type="noConversion"/>
  </si>
  <si>
    <t>(인건비-퇴직금) X</t>
    <phoneticPr fontId="2" type="noConversion"/>
  </si>
  <si>
    <t>건강보험</t>
    <phoneticPr fontId="2" type="noConversion"/>
  </si>
  <si>
    <t>노인장기요양보험</t>
    <phoneticPr fontId="2" type="noConversion"/>
  </si>
  <si>
    <t>(건강보험) X</t>
    <phoneticPr fontId="2" type="noConversion"/>
  </si>
  <si>
    <t>고용보험</t>
    <phoneticPr fontId="2" type="noConversion"/>
  </si>
  <si>
    <t>산재보험</t>
    <phoneticPr fontId="2" type="noConversion"/>
  </si>
  <si>
    <t>석면피해분담금</t>
    <phoneticPr fontId="2" type="noConversion"/>
  </si>
  <si>
    <t>임금채권보장</t>
    <phoneticPr fontId="2" type="noConversion"/>
  </si>
  <si>
    <t xml:space="preserve">(인건비-퇴직금) X </t>
    <phoneticPr fontId="2" type="noConversion"/>
  </si>
  <si>
    <t>피복비</t>
    <phoneticPr fontId="2" type="noConversion"/>
  </si>
  <si>
    <t>원 X 연</t>
    <phoneticPr fontId="2" type="noConversion"/>
  </si>
  <si>
    <t>명 ÷</t>
    <phoneticPr fontId="2" type="noConversion"/>
  </si>
  <si>
    <t>개월</t>
    <phoneticPr fontId="2" type="noConversion"/>
  </si>
  <si>
    <t>식비</t>
    <phoneticPr fontId="2" type="noConversion"/>
  </si>
  <si>
    <t>인당</t>
    <phoneticPr fontId="2" type="noConversion"/>
  </si>
  <si>
    <t>원 X</t>
    <phoneticPr fontId="2" type="noConversion"/>
  </si>
  <si>
    <t>명 X</t>
    <phoneticPr fontId="2" type="noConversion"/>
  </si>
  <si>
    <t>연간</t>
    <phoneticPr fontId="2" type="noConversion"/>
  </si>
  <si>
    <t>회 ÷</t>
    <phoneticPr fontId="2" type="noConversion"/>
  </si>
  <si>
    <t>복리후생비 계</t>
    <phoneticPr fontId="2" type="noConversion"/>
  </si>
  <si>
    <t>경
비</t>
    <phoneticPr fontId="2" type="noConversion"/>
  </si>
  <si>
    <t>사업소세</t>
    <phoneticPr fontId="2" type="noConversion"/>
  </si>
  <si>
    <t>장애인고용분담금</t>
    <phoneticPr fontId="2" type="noConversion"/>
  </si>
  <si>
    <t>산업안전보건교육관리비</t>
    <phoneticPr fontId="2" type="noConversion"/>
  </si>
  <si>
    <t>교육비(법정,직무교육 등)</t>
    <phoneticPr fontId="2" type="noConversion"/>
  </si>
  <si>
    <t>월용역비(부가세 별도) X</t>
    <phoneticPr fontId="2" type="noConversion"/>
  </si>
  <si>
    <t>영업배상책임보험</t>
    <phoneticPr fontId="2" type="noConversion"/>
  </si>
  <si>
    <t>(월간)</t>
    <phoneticPr fontId="2" type="noConversion"/>
  </si>
  <si>
    <t>경비 계</t>
    <phoneticPr fontId="2" type="noConversion"/>
  </si>
  <si>
    <t>일  반  관  리  비</t>
    <phoneticPr fontId="2" type="noConversion"/>
  </si>
  <si>
    <t>공과잡비 및 기업이윤</t>
    <phoneticPr fontId="2" type="noConversion"/>
  </si>
  <si>
    <t>월    용    역    비</t>
    <phoneticPr fontId="2" type="noConversion"/>
  </si>
  <si>
    <t>(인건비+재료비+복리후생비+경비+일반관리비+기업이윤)</t>
    <phoneticPr fontId="2" type="noConversion"/>
  </si>
  <si>
    <t>부  가  가  치  세</t>
    <phoneticPr fontId="2" type="noConversion"/>
  </si>
  <si>
    <t>월용역비 X 10%</t>
    <phoneticPr fontId="2" type="noConversion"/>
  </si>
  <si>
    <t>월 간 용 역 금 액</t>
    <phoneticPr fontId="2" type="noConversion"/>
  </si>
  <si>
    <t>월용역비 + 부가가치세 (V.A.T)</t>
    <phoneticPr fontId="2" type="noConversion"/>
  </si>
  <si>
    <t>견  적  금  액</t>
    <phoneticPr fontId="2" type="noConversion"/>
  </si>
  <si>
    <t>월용역비(부가세 포함) X</t>
    <phoneticPr fontId="2" type="noConversion"/>
  </si>
  <si>
    <t>계약이행보증보험</t>
    <phoneticPr fontId="2" type="noConversion"/>
  </si>
  <si>
    <t>감독</t>
    <phoneticPr fontId="2" type="noConversion"/>
  </si>
  <si>
    <t>1인 1일 1식</t>
    <phoneticPr fontId="2" type="noConversion"/>
  </si>
  <si>
    <t>소장</t>
    <phoneticPr fontId="2" type="noConversion"/>
  </si>
  <si>
    <t>반장</t>
    <phoneticPr fontId="2" type="noConversion"/>
  </si>
  <si>
    <t>장비수리 및 차량유지비</t>
    <phoneticPr fontId="2" type="noConversion"/>
  </si>
  <si>
    <t>산   출   명   세</t>
    <phoneticPr fontId="2" type="noConversion"/>
  </si>
  <si>
    <t>십원단위 절사</t>
    <phoneticPr fontId="2" type="noConversion"/>
  </si>
  <si>
    <t>차량, 청소기, 박리기 등 (감가상각비 포함)</t>
    <phoneticPr fontId="2" type="noConversion"/>
  </si>
  <si>
    <t>장비수리 및 차량유지보수비</t>
    <phoneticPr fontId="2" type="noConversion"/>
  </si>
  <si>
    <t>벌(동,하) X</t>
    <phoneticPr fontId="2" type="noConversion"/>
  </si>
  <si>
    <t>업체명 : OOOOO</t>
    <phoneticPr fontId="2" type="noConversion"/>
  </si>
  <si>
    <t>-</t>
    <phoneticPr fontId="2" type="noConversion"/>
  </si>
  <si>
    <t>미화(남)</t>
    <phoneticPr fontId="2" type="noConversion"/>
  </si>
  <si>
    <t>미화(여)</t>
    <phoneticPr fontId="2" type="noConversion"/>
  </si>
  <si>
    <t>채용전후검진비</t>
    <phoneticPr fontId="2" type="noConversion"/>
  </si>
  <si>
    <t>미화 휴게실</t>
    <phoneticPr fontId="2" type="noConversion"/>
  </si>
  <si>
    <t>기타복리비(명절,회식,경조)</t>
    <phoneticPr fontId="2" type="noConversion"/>
  </si>
  <si>
    <t>신규 채용에 따른 검진비 연간 월평균</t>
    <phoneticPr fontId="2" type="noConversion"/>
  </si>
  <si>
    <t>(적용률:0~100%)</t>
    <phoneticPr fontId="2" type="noConversion"/>
  </si>
  <si>
    <t>(급여소계+상여금) ÷ 12개월 X 100%(적용율:0~100%)</t>
    <phoneticPr fontId="2" type="noConversion"/>
  </si>
  <si>
    <t>월비용</t>
    <phoneticPr fontId="2" type="noConversion"/>
  </si>
  <si>
    <t xml:space="preserve">                            구  분
 비  목</t>
    <phoneticPr fontId="2" type="noConversion"/>
  </si>
  <si>
    <t>산출내역서</t>
    <phoneticPr fontId="2" type="noConversion"/>
  </si>
  <si>
    <t>단시간미화원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</si>
</sst>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₩&quot;#,##0&quot;원&quot;"/>
    <numFmt numFmtId="177" formatCode="0.000%"/>
    <numFmt numFmtId="178" formatCode="0.0000%"/>
    <numFmt numFmtId="179" formatCode="0.000000%"/>
    <numFmt numFmtId="180" formatCode="0.00000%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4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b/>
      <sz val="20"/>
      <name val="굴림"/>
      <family val="3"/>
      <charset val="129"/>
    </font>
    <font>
      <sz val="11"/>
      <name val="돋움"/>
      <family val="3"/>
      <charset val="129"/>
    </font>
    <font>
      <sz val="10"/>
      <color indexed="9"/>
      <name val="굴림"/>
      <family val="3"/>
      <charset val="129"/>
    </font>
    <font>
      <sz val="12"/>
      <color indexed="8"/>
      <name val="가는각진제목체"/>
      <family val="1"/>
      <charset val="129"/>
    </font>
    <font>
      <sz val="12"/>
      <color indexed="9"/>
      <name val="가는각진제목체"/>
      <family val="1"/>
      <charset val="129"/>
    </font>
    <font>
      <sz val="12"/>
      <color indexed="10"/>
      <name val="가는각진제목체"/>
      <family val="1"/>
      <charset val="129"/>
    </font>
    <font>
      <b/>
      <sz val="12"/>
      <color indexed="52"/>
      <name val="가는각진제목체"/>
      <family val="1"/>
      <charset val="129"/>
    </font>
    <font>
      <sz val="12"/>
      <color indexed="20"/>
      <name val="가는각진제목체"/>
      <family val="1"/>
      <charset val="129"/>
    </font>
    <font>
      <sz val="12"/>
      <color indexed="60"/>
      <name val="가는각진제목체"/>
      <family val="1"/>
      <charset val="129"/>
    </font>
    <font>
      <i/>
      <sz val="12"/>
      <color indexed="23"/>
      <name val="가는각진제목체"/>
      <family val="1"/>
      <charset val="129"/>
    </font>
    <font>
      <b/>
      <sz val="12"/>
      <color indexed="9"/>
      <name val="가는각진제목체"/>
      <family val="1"/>
      <charset val="129"/>
    </font>
    <font>
      <sz val="12"/>
      <color indexed="52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sz val="12"/>
      <color indexed="62"/>
      <name val="가는각진제목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가는각진제목체"/>
      <family val="1"/>
      <charset val="129"/>
    </font>
    <font>
      <b/>
      <sz val="13"/>
      <color indexed="56"/>
      <name val="가는각진제목체"/>
      <family val="1"/>
      <charset val="129"/>
    </font>
    <font>
      <b/>
      <sz val="11"/>
      <color indexed="56"/>
      <name val="가는각진제목체"/>
      <family val="1"/>
      <charset val="129"/>
    </font>
    <font>
      <sz val="12"/>
      <color indexed="17"/>
      <name val="가는각진제목체"/>
      <family val="1"/>
      <charset val="129"/>
    </font>
    <font>
      <b/>
      <sz val="12"/>
      <color indexed="63"/>
      <name val="가는각진제목체"/>
      <family val="1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color theme="0"/>
      <name val="굴림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29" fillId="0" borderId="2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3" fontId="7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10" fontId="28" fillId="0" borderId="0" xfId="0" applyNumberFormat="1" applyFont="1" applyAlignment="1">
      <alignment vertical="center" wrapText="1"/>
    </xf>
    <xf numFmtId="177" fontId="28" fillId="0" borderId="0" xfId="0" applyNumberFormat="1" applyFont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0" fontId="5" fillId="0" borderId="17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" fontId="3" fillId="0" borderId="31" xfId="0" applyNumberFormat="1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180" fontId="3" fillId="0" borderId="31" xfId="29" applyNumberFormat="1" applyFont="1" applyBorder="1" applyAlignment="1">
      <alignment vertical="center" shrinkToFit="1"/>
    </xf>
    <xf numFmtId="179" fontId="3" fillId="0" borderId="0" xfId="29" applyNumberFormat="1" applyFont="1" applyAlignment="1">
      <alignment vertical="center" shrinkToFit="1"/>
    </xf>
    <xf numFmtId="3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3" fontId="5" fillId="0" borderId="1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8" fontId="5" fillId="0" borderId="22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0" fontId="5" fillId="0" borderId="17" xfId="0" applyNumberFormat="1" applyFont="1" applyBorder="1" applyAlignment="1">
      <alignment horizontal="center" vertical="center"/>
    </xf>
    <xf numFmtId="9" fontId="5" fillId="0" borderId="17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horizontal="right" vertical="center"/>
    </xf>
    <xf numFmtId="10" fontId="5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0" fontId="5" fillId="0" borderId="2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9" fontId="5" fillId="0" borderId="22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vertical="center"/>
    </xf>
  </cellXfs>
  <cellStyles count="4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백분율 2" xfId="30"/>
    <cellStyle name="보통" xfId="31" builtinId="28" customBuiltin="1"/>
    <cellStyle name="설명 텍스트" xfId="32" builtinId="53" customBuiltin="1"/>
    <cellStyle name="셀 확인" xfId="33" builtinId="23" customBuiltin="1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2" xfId="4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0"/>
  <sheetViews>
    <sheetView tabSelected="1" view="pageBreakPreview" zoomScaleNormal="100" zoomScaleSheetLayoutView="100" workbookViewId="0">
      <selection activeCell="AF12" sqref="AF12"/>
    </sheetView>
  </sheetViews>
  <sheetFormatPr defaultRowHeight="13.5"/>
  <cols>
    <col min="1" max="3" width="2.5546875" style="1" customWidth="1"/>
    <col min="4" max="4" width="5.21875" style="1" customWidth="1"/>
    <col min="5" max="5" width="7.77734375" style="1" customWidth="1"/>
    <col min="6" max="28" width="2.109375" style="1" customWidth="1"/>
    <col min="29" max="29" width="11.109375" style="2" customWidth="1"/>
    <col min="30" max="30" width="7.5546875" style="20" bestFit="1" customWidth="1"/>
    <col min="31" max="16384" width="8.88671875" style="1"/>
  </cols>
  <sheetData>
    <row r="1" spans="1:29">
      <c r="AC1" s="19"/>
    </row>
    <row r="2" spans="1:29" ht="25.5">
      <c r="A2" s="106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9" customHeight="1" thickBot="1">
      <c r="AC3" s="17"/>
    </row>
    <row r="4" spans="1:29" ht="27.6" customHeight="1" thickBot="1">
      <c r="A4" s="107" t="s">
        <v>80</v>
      </c>
      <c r="B4" s="108"/>
      <c r="C4" s="108"/>
      <c r="D4" s="108"/>
      <c r="E4" s="109"/>
      <c r="F4" s="110" t="s">
        <v>64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2"/>
      <c r="AC4" s="6" t="s">
        <v>2</v>
      </c>
    </row>
    <row r="5" spans="1:29" ht="18.95" customHeight="1">
      <c r="A5" s="78" t="s">
        <v>3</v>
      </c>
      <c r="B5" s="113" t="s">
        <v>4</v>
      </c>
      <c r="C5" s="72" t="s">
        <v>61</v>
      </c>
      <c r="D5" s="73"/>
      <c r="E5" s="74"/>
      <c r="F5" s="24" t="s">
        <v>1</v>
      </c>
      <c r="G5" s="116"/>
      <c r="H5" s="73"/>
      <c r="I5" s="73"/>
      <c r="J5" s="73"/>
      <c r="K5" s="25" t="s">
        <v>5</v>
      </c>
      <c r="L5" s="25"/>
      <c r="M5" s="73"/>
      <c r="N5" s="73"/>
      <c r="O5" s="25" t="s">
        <v>6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33">
        <f t="shared" ref="AC5:AC10" si="0">G5*M5</f>
        <v>0</v>
      </c>
    </row>
    <row r="6" spans="1:29" ht="18.95" customHeight="1">
      <c r="A6" s="79"/>
      <c r="B6" s="114"/>
      <c r="C6" s="45" t="s">
        <v>59</v>
      </c>
      <c r="D6" s="46"/>
      <c r="E6" s="47"/>
      <c r="F6" s="27" t="s">
        <v>1</v>
      </c>
      <c r="G6" s="48"/>
      <c r="H6" s="46"/>
      <c r="I6" s="46"/>
      <c r="J6" s="46"/>
      <c r="K6" s="28" t="s">
        <v>5</v>
      </c>
      <c r="L6" s="28"/>
      <c r="M6" s="46"/>
      <c r="N6" s="46"/>
      <c r="O6" s="28" t="s">
        <v>6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  <c r="AC6" s="33">
        <f t="shared" si="0"/>
        <v>0</v>
      </c>
    </row>
    <row r="7" spans="1:29" ht="18.95" customHeight="1">
      <c r="A7" s="79"/>
      <c r="B7" s="114"/>
      <c r="C7" s="45" t="s">
        <v>62</v>
      </c>
      <c r="D7" s="46"/>
      <c r="E7" s="47"/>
      <c r="F7" s="27" t="s">
        <v>1</v>
      </c>
      <c r="G7" s="48"/>
      <c r="H7" s="46"/>
      <c r="I7" s="46"/>
      <c r="J7" s="46"/>
      <c r="K7" s="28" t="s">
        <v>5</v>
      </c>
      <c r="L7" s="28"/>
      <c r="M7" s="46"/>
      <c r="N7" s="46"/>
      <c r="O7" s="28" t="s">
        <v>6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33">
        <f t="shared" si="0"/>
        <v>0</v>
      </c>
    </row>
    <row r="8" spans="1:29" ht="18.95" customHeight="1">
      <c r="A8" s="79"/>
      <c r="B8" s="114"/>
      <c r="C8" s="45" t="s">
        <v>71</v>
      </c>
      <c r="D8" s="46"/>
      <c r="E8" s="47"/>
      <c r="F8" s="27" t="s">
        <v>1</v>
      </c>
      <c r="G8" s="48"/>
      <c r="H8" s="48"/>
      <c r="I8" s="48"/>
      <c r="J8" s="48"/>
      <c r="K8" s="28" t="s">
        <v>5</v>
      </c>
      <c r="L8" s="28"/>
      <c r="M8" s="46"/>
      <c r="N8" s="46"/>
      <c r="O8" s="28" t="s">
        <v>6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  <c r="AC8" s="33">
        <f t="shared" si="0"/>
        <v>0</v>
      </c>
    </row>
    <row r="9" spans="1:29" ht="18.95" customHeight="1">
      <c r="A9" s="79"/>
      <c r="B9" s="114"/>
      <c r="C9" s="45" t="s">
        <v>72</v>
      </c>
      <c r="D9" s="46"/>
      <c r="E9" s="47"/>
      <c r="F9" s="27" t="s">
        <v>1</v>
      </c>
      <c r="G9" s="48"/>
      <c r="H9" s="48"/>
      <c r="I9" s="48"/>
      <c r="J9" s="48"/>
      <c r="K9" s="28" t="s">
        <v>5</v>
      </c>
      <c r="L9" s="28"/>
      <c r="M9" s="46"/>
      <c r="N9" s="46"/>
      <c r="O9" s="28" t="s">
        <v>6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9"/>
      <c r="AC9" s="33">
        <f>G9*M9</f>
        <v>0</v>
      </c>
    </row>
    <row r="10" spans="1:29" ht="18.95" customHeight="1">
      <c r="A10" s="79"/>
      <c r="B10" s="114"/>
      <c r="C10" s="103" t="s">
        <v>82</v>
      </c>
      <c r="D10" s="104"/>
      <c r="E10" s="105"/>
      <c r="F10" s="27" t="s">
        <v>1</v>
      </c>
      <c r="G10" s="48"/>
      <c r="H10" s="46"/>
      <c r="I10" s="46"/>
      <c r="J10" s="46"/>
      <c r="K10" s="28" t="s">
        <v>5</v>
      </c>
      <c r="L10" s="28"/>
      <c r="M10" s="46"/>
      <c r="N10" s="46"/>
      <c r="O10" s="28" t="s">
        <v>6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33">
        <f t="shared" si="0"/>
        <v>0</v>
      </c>
    </row>
    <row r="11" spans="1:29" ht="18.95" customHeight="1">
      <c r="A11" s="79"/>
      <c r="B11" s="115"/>
      <c r="C11" s="46" t="s">
        <v>7</v>
      </c>
      <c r="D11" s="46"/>
      <c r="E11" s="47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">
        <f>SUM(AC5:AC10)</f>
        <v>0</v>
      </c>
    </row>
    <row r="12" spans="1:29" ht="18.95" customHeight="1">
      <c r="A12" s="79"/>
      <c r="B12" s="45" t="s">
        <v>8</v>
      </c>
      <c r="C12" s="46"/>
      <c r="D12" s="46"/>
      <c r="E12" s="47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">
        <f>ROUNDDOWN(SUM(AC5:AC10)/12,0)*0</f>
        <v>0</v>
      </c>
    </row>
    <row r="13" spans="1:29" ht="18.95" customHeight="1">
      <c r="A13" s="79"/>
      <c r="B13" s="45" t="s">
        <v>70</v>
      </c>
      <c r="C13" s="46"/>
      <c r="D13" s="46"/>
      <c r="E13" s="47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"/>
    </row>
    <row r="14" spans="1:29" ht="18.95" customHeight="1">
      <c r="A14" s="79"/>
      <c r="B14" s="45" t="s">
        <v>9</v>
      </c>
      <c r="C14" s="46"/>
      <c r="D14" s="46"/>
      <c r="E14" s="47"/>
      <c r="F14" s="45" t="s">
        <v>78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">
        <f>ROUNDUP(($AC$11+$AC$12)/12*100%,0)</f>
        <v>0</v>
      </c>
    </row>
    <row r="15" spans="1:29" ht="18.95" customHeight="1" thickBot="1">
      <c r="A15" s="80"/>
      <c r="B15" s="54" t="s">
        <v>10</v>
      </c>
      <c r="C15" s="54"/>
      <c r="D15" s="54"/>
      <c r="E15" s="55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5"/>
      <c r="AC15" s="7">
        <f>SUM(AC11:AC14)</f>
        <v>0</v>
      </c>
    </row>
    <row r="16" spans="1:29" ht="18.95" customHeight="1">
      <c r="A16" s="78" t="s">
        <v>11</v>
      </c>
      <c r="B16" s="72" t="s">
        <v>12</v>
      </c>
      <c r="C16" s="73"/>
      <c r="D16" s="73"/>
      <c r="E16" s="74"/>
      <c r="F16" s="100" t="s">
        <v>13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  <c r="AC16" s="8">
        <v>0</v>
      </c>
    </row>
    <row r="17" spans="1:30" ht="18.95" customHeight="1">
      <c r="A17" s="79"/>
      <c r="B17" s="45" t="s">
        <v>14</v>
      </c>
      <c r="C17" s="46"/>
      <c r="D17" s="46"/>
      <c r="E17" s="47"/>
      <c r="F17" s="45" t="s">
        <v>66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">
        <v>0</v>
      </c>
    </row>
    <row r="18" spans="1:30" ht="18.95" customHeight="1">
      <c r="A18" s="79"/>
      <c r="B18" s="45" t="s">
        <v>63</v>
      </c>
      <c r="C18" s="46"/>
      <c r="D18" s="46"/>
      <c r="E18" s="47"/>
      <c r="F18" s="27" t="s">
        <v>67</v>
      </c>
      <c r="G18" s="28"/>
      <c r="H18" s="28"/>
      <c r="I18" s="28"/>
      <c r="J18" s="28"/>
      <c r="K18" s="28"/>
      <c r="L18" s="32"/>
      <c r="M18" s="32"/>
      <c r="N18" s="32"/>
      <c r="O18" s="30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9"/>
      <c r="AC18" s="4">
        <v>0</v>
      </c>
    </row>
    <row r="19" spans="1:30" ht="18.95" customHeight="1">
      <c r="A19" s="98"/>
      <c r="B19" s="45" t="s">
        <v>70</v>
      </c>
      <c r="C19" s="46"/>
      <c r="D19" s="46"/>
      <c r="E19" s="47"/>
      <c r="F19" s="27"/>
      <c r="G19" s="28"/>
      <c r="H19" s="28"/>
      <c r="I19" s="28"/>
      <c r="J19" s="28"/>
      <c r="K19" s="28"/>
      <c r="L19" s="32"/>
      <c r="M19" s="32"/>
      <c r="N19" s="32"/>
      <c r="O19" s="30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9"/>
      <c r="AC19" s="4"/>
    </row>
    <row r="20" spans="1:30" ht="18.95" customHeight="1" thickBot="1">
      <c r="A20" s="99"/>
      <c r="B20" s="54" t="s">
        <v>16</v>
      </c>
      <c r="C20" s="54"/>
      <c r="D20" s="54"/>
      <c r="E20" s="55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5"/>
      <c r="AC20" s="5">
        <f>SUM(AC16:AC19)</f>
        <v>0</v>
      </c>
    </row>
    <row r="21" spans="1:30" ht="18.95" customHeight="1">
      <c r="A21" s="89" t="s">
        <v>17</v>
      </c>
      <c r="B21" s="92" t="s">
        <v>18</v>
      </c>
      <c r="C21" s="93"/>
      <c r="D21" s="93"/>
      <c r="E21" s="94"/>
      <c r="F21" s="24" t="s">
        <v>19</v>
      </c>
      <c r="G21" s="25"/>
      <c r="H21" s="25"/>
      <c r="I21" s="25"/>
      <c r="J21" s="25"/>
      <c r="K21" s="25"/>
      <c r="L21" s="25"/>
      <c r="M21" s="95">
        <v>4.4999999999999998E-2</v>
      </c>
      <c r="N21" s="96"/>
      <c r="O21" s="96"/>
      <c r="P21" s="31" t="s">
        <v>0</v>
      </c>
      <c r="Q21" s="97">
        <v>1</v>
      </c>
      <c r="R21" s="97"/>
      <c r="S21" s="97"/>
      <c r="T21" s="25" t="s">
        <v>77</v>
      </c>
      <c r="U21" s="35"/>
      <c r="V21" s="25"/>
      <c r="W21" s="25"/>
      <c r="X21" s="25"/>
      <c r="Y21" s="25"/>
      <c r="Z21" s="25"/>
      <c r="AA21" s="25"/>
      <c r="AB21" s="26"/>
      <c r="AC21" s="33">
        <f>ROUNDUP(($AC$15-$AC$14)*M21*Q21, 0)</f>
        <v>0</v>
      </c>
      <c r="AD21" s="21"/>
    </row>
    <row r="22" spans="1:30" ht="18.95" customHeight="1">
      <c r="A22" s="90"/>
      <c r="B22" s="45" t="s">
        <v>20</v>
      </c>
      <c r="C22" s="46"/>
      <c r="D22" s="46"/>
      <c r="E22" s="47"/>
      <c r="F22" s="27" t="s">
        <v>19</v>
      </c>
      <c r="G22" s="28"/>
      <c r="H22" s="28"/>
      <c r="I22" s="28"/>
      <c r="J22" s="28"/>
      <c r="K22" s="28"/>
      <c r="L22" s="28"/>
      <c r="M22" s="86">
        <v>3.5450000000000002E-2</v>
      </c>
      <c r="N22" s="86"/>
      <c r="O22" s="86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C22" s="33">
        <f>ROUNDUP(($AC$15-$AC$14)*M22, 0)</f>
        <v>0</v>
      </c>
    </row>
    <row r="23" spans="1:30" ht="18.95" customHeight="1">
      <c r="A23" s="90"/>
      <c r="B23" s="45" t="s">
        <v>21</v>
      </c>
      <c r="C23" s="46"/>
      <c r="D23" s="46"/>
      <c r="E23" s="47"/>
      <c r="F23" s="27" t="s">
        <v>22</v>
      </c>
      <c r="G23" s="28"/>
      <c r="H23" s="28"/>
      <c r="I23" s="28"/>
      <c r="J23" s="28"/>
      <c r="K23" s="28"/>
      <c r="L23" s="28"/>
      <c r="M23" s="87">
        <v>0.1295</v>
      </c>
      <c r="N23" s="88"/>
      <c r="O23" s="88"/>
      <c r="P23" s="36"/>
      <c r="Q23" s="28"/>
      <c r="R23" s="36"/>
      <c r="S23" s="36"/>
      <c r="T23" s="36"/>
      <c r="U23" s="36"/>
      <c r="V23" s="36"/>
      <c r="W23" s="36"/>
      <c r="X23" s="28"/>
      <c r="Y23" s="28"/>
      <c r="Z23" s="28"/>
      <c r="AA23" s="28"/>
      <c r="AB23" s="29"/>
      <c r="AC23" s="33">
        <f>ROUNDUP($AC$22*M23,0)</f>
        <v>0</v>
      </c>
      <c r="AD23" s="22"/>
    </row>
    <row r="24" spans="1:30" ht="18.95" customHeight="1">
      <c r="A24" s="90"/>
      <c r="B24" s="45" t="s">
        <v>23</v>
      </c>
      <c r="C24" s="46"/>
      <c r="D24" s="46"/>
      <c r="E24" s="47"/>
      <c r="F24" s="27" t="s">
        <v>19</v>
      </c>
      <c r="G24" s="28"/>
      <c r="H24" s="28"/>
      <c r="I24" s="28"/>
      <c r="J24" s="28"/>
      <c r="K24" s="28"/>
      <c r="L24" s="28"/>
      <c r="M24" s="87">
        <v>1.35E-2</v>
      </c>
      <c r="N24" s="88"/>
      <c r="O24" s="88"/>
      <c r="P24" s="30" t="s">
        <v>0</v>
      </c>
      <c r="Q24" s="85">
        <v>1</v>
      </c>
      <c r="R24" s="85"/>
      <c r="S24" s="85"/>
      <c r="T24" s="28" t="s">
        <v>77</v>
      </c>
      <c r="U24" s="37"/>
      <c r="V24" s="28"/>
      <c r="W24" s="28"/>
      <c r="X24" s="28"/>
      <c r="Y24" s="28"/>
      <c r="Z24" s="28"/>
      <c r="AA24" s="28"/>
      <c r="AB24" s="29"/>
      <c r="AC24" s="33">
        <f>ROUNDUP(($AC$15-$AC$14)*M24*Q24, 0)</f>
        <v>0</v>
      </c>
      <c r="AD24" s="21"/>
    </row>
    <row r="25" spans="1:30" ht="18.95" customHeight="1">
      <c r="A25" s="90"/>
      <c r="B25" s="45" t="s">
        <v>24</v>
      </c>
      <c r="C25" s="46"/>
      <c r="D25" s="46"/>
      <c r="E25" s="47"/>
      <c r="F25" s="27" t="s">
        <v>19</v>
      </c>
      <c r="G25" s="28"/>
      <c r="H25" s="28"/>
      <c r="I25" s="28"/>
      <c r="J25" s="28"/>
      <c r="K25" s="28"/>
      <c r="L25" s="28"/>
      <c r="M25" s="86">
        <f>0.8%+0.06%</f>
        <v>8.6E-3</v>
      </c>
      <c r="N25" s="86"/>
      <c r="O25" s="86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33">
        <f>ROUNDUP(($AC$15-$AC$14)*M25, 0)</f>
        <v>0</v>
      </c>
      <c r="AD25" s="21"/>
    </row>
    <row r="26" spans="1:30" ht="18.95" customHeight="1">
      <c r="A26" s="90"/>
      <c r="B26" s="45" t="s">
        <v>25</v>
      </c>
      <c r="C26" s="46"/>
      <c r="D26" s="46"/>
      <c r="E26" s="47"/>
      <c r="F26" s="27" t="s">
        <v>19</v>
      </c>
      <c r="G26" s="28"/>
      <c r="H26" s="28"/>
      <c r="I26" s="28"/>
      <c r="J26" s="28"/>
      <c r="K26" s="28"/>
      <c r="L26" s="28"/>
      <c r="M26" s="86">
        <v>6.0000000000000002E-5</v>
      </c>
      <c r="N26" s="86"/>
      <c r="O26" s="86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9"/>
      <c r="AC26" s="33">
        <f>ROUNDUP(($AC$15-$AC$14)*M26, 0)</f>
        <v>0</v>
      </c>
      <c r="AD26" s="23"/>
    </row>
    <row r="27" spans="1:30" ht="18.95" customHeight="1">
      <c r="A27" s="90"/>
      <c r="B27" s="45" t="s">
        <v>26</v>
      </c>
      <c r="C27" s="46"/>
      <c r="D27" s="46"/>
      <c r="E27" s="47"/>
      <c r="F27" s="27" t="s">
        <v>27</v>
      </c>
      <c r="G27" s="28"/>
      <c r="H27" s="28"/>
      <c r="I27" s="28"/>
      <c r="J27" s="28"/>
      <c r="K27" s="28"/>
      <c r="L27" s="28"/>
      <c r="M27" s="87">
        <v>5.9999999999999995E-4</v>
      </c>
      <c r="N27" s="88"/>
      <c r="O27" s="8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/>
      <c r="AC27" s="33">
        <f>ROUNDUP(($AC$15-$AC$14)*M27, 0)</f>
        <v>0</v>
      </c>
    </row>
    <row r="28" spans="1:30" ht="18.95" customHeight="1">
      <c r="A28" s="90"/>
      <c r="B28" s="45" t="s">
        <v>28</v>
      </c>
      <c r="C28" s="46"/>
      <c r="D28" s="46"/>
      <c r="E28" s="47"/>
      <c r="F28" s="57"/>
      <c r="G28" s="56"/>
      <c r="H28" s="56"/>
      <c r="I28" s="28" t="s">
        <v>29</v>
      </c>
      <c r="J28" s="28"/>
      <c r="K28" s="28"/>
      <c r="L28" s="30"/>
      <c r="M28" s="28" t="s">
        <v>68</v>
      </c>
      <c r="N28" s="28"/>
      <c r="O28" s="28"/>
      <c r="P28" s="28"/>
      <c r="Q28" s="28"/>
      <c r="R28" s="28"/>
      <c r="S28" s="56"/>
      <c r="T28" s="56"/>
      <c r="U28" s="28" t="s">
        <v>30</v>
      </c>
      <c r="V28" s="28"/>
      <c r="W28" s="56">
        <v>12</v>
      </c>
      <c r="X28" s="56"/>
      <c r="Y28" s="28" t="s">
        <v>31</v>
      </c>
      <c r="Z28" s="28"/>
      <c r="AA28" s="28"/>
      <c r="AB28" s="29"/>
      <c r="AC28" s="4">
        <f>ROUNDUP(F28*L28/W28, 0)*S28</f>
        <v>0</v>
      </c>
    </row>
    <row r="29" spans="1:30" ht="18.95" customHeight="1">
      <c r="A29" s="90"/>
      <c r="B29" s="45" t="s">
        <v>32</v>
      </c>
      <c r="C29" s="46"/>
      <c r="D29" s="46"/>
      <c r="E29" s="47"/>
      <c r="F29" s="45" t="s">
        <v>60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">
        <v>0</v>
      </c>
    </row>
    <row r="30" spans="1:30" ht="18.95" customHeight="1">
      <c r="A30" s="90"/>
      <c r="B30" s="58" t="s">
        <v>75</v>
      </c>
      <c r="C30" s="59"/>
      <c r="D30" s="59"/>
      <c r="E30" s="60"/>
      <c r="F30" s="27" t="s">
        <v>33</v>
      </c>
      <c r="G30" s="28"/>
      <c r="H30" s="61"/>
      <c r="I30" s="56"/>
      <c r="J30" s="56"/>
      <c r="K30" s="28" t="s">
        <v>34</v>
      </c>
      <c r="L30" s="28"/>
      <c r="M30" s="56">
        <f>SUM($M$5:$N$10)</f>
        <v>0</v>
      </c>
      <c r="N30" s="56"/>
      <c r="O30" s="28" t="s">
        <v>35</v>
      </c>
      <c r="P30" s="28"/>
      <c r="Q30" s="28" t="s">
        <v>36</v>
      </c>
      <c r="R30" s="28"/>
      <c r="S30" s="30"/>
      <c r="T30" s="28" t="s">
        <v>37</v>
      </c>
      <c r="U30" s="28"/>
      <c r="V30" s="56">
        <v>12</v>
      </c>
      <c r="W30" s="56"/>
      <c r="X30" s="28" t="s">
        <v>31</v>
      </c>
      <c r="Y30" s="28"/>
      <c r="Z30" s="28"/>
      <c r="AA30" s="28"/>
      <c r="AB30" s="29"/>
      <c r="AC30" s="4">
        <f>ROUNDUP(H30*S30/V30, 0)*M30</f>
        <v>0</v>
      </c>
    </row>
    <row r="31" spans="1:30" ht="18.95" customHeight="1">
      <c r="A31" s="90"/>
      <c r="B31" s="45" t="s">
        <v>73</v>
      </c>
      <c r="C31" s="46"/>
      <c r="D31" s="46"/>
      <c r="E31" s="47"/>
      <c r="F31" s="44" t="s">
        <v>76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  <c r="AC31" s="4">
        <v>0</v>
      </c>
      <c r="AD31" s="21"/>
    </row>
    <row r="32" spans="1:30" ht="18.95" customHeight="1">
      <c r="A32" s="90"/>
      <c r="B32" s="45" t="s">
        <v>70</v>
      </c>
      <c r="C32" s="46"/>
      <c r="D32" s="46"/>
      <c r="E32" s="47"/>
      <c r="F32" s="27"/>
      <c r="G32" s="28"/>
      <c r="H32" s="3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30"/>
      <c r="T32" s="28"/>
      <c r="U32" s="28"/>
      <c r="V32" s="28"/>
      <c r="W32" s="28"/>
      <c r="X32" s="28"/>
      <c r="Y32" s="28"/>
      <c r="Z32" s="28"/>
      <c r="AA32" s="28"/>
      <c r="AB32" s="29"/>
      <c r="AC32" s="4">
        <v>0</v>
      </c>
    </row>
    <row r="33" spans="1:30" ht="18.95" customHeight="1" thickBot="1">
      <c r="A33" s="91"/>
      <c r="B33" s="54" t="s">
        <v>38</v>
      </c>
      <c r="C33" s="54"/>
      <c r="D33" s="54"/>
      <c r="E33" s="55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5"/>
      <c r="AC33" s="7">
        <f>SUM(AC21:AC32)</f>
        <v>0</v>
      </c>
    </row>
    <row r="34" spans="1:30" ht="18.95" customHeight="1">
      <c r="A34" s="78" t="s">
        <v>39</v>
      </c>
      <c r="B34" s="72" t="s">
        <v>40</v>
      </c>
      <c r="C34" s="73"/>
      <c r="D34" s="73"/>
      <c r="E34" s="74"/>
      <c r="F34" s="24" t="s">
        <v>19</v>
      </c>
      <c r="G34" s="25"/>
      <c r="H34" s="25"/>
      <c r="I34" s="25"/>
      <c r="J34" s="25"/>
      <c r="K34" s="25"/>
      <c r="L34" s="25"/>
      <c r="M34" s="81">
        <v>5.0000000000000001E-3</v>
      </c>
      <c r="N34" s="70"/>
      <c r="O34" s="70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8">
        <f>ROUNDUP(($AC$15-$AC$14)*M34,0)</f>
        <v>0</v>
      </c>
    </row>
    <row r="35" spans="1:30" ht="18.95" customHeight="1">
      <c r="A35" s="79"/>
      <c r="B35" s="45" t="s">
        <v>41</v>
      </c>
      <c r="C35" s="46"/>
      <c r="D35" s="46"/>
      <c r="E35" s="47"/>
      <c r="F35" s="82"/>
      <c r="G35" s="83"/>
      <c r="H35" s="83"/>
      <c r="I35" s="28" t="s">
        <v>34</v>
      </c>
      <c r="J35" s="28"/>
      <c r="K35" s="84">
        <v>0</v>
      </c>
      <c r="L35" s="56"/>
      <c r="M35" s="56"/>
      <c r="N35" s="30" t="s">
        <v>15</v>
      </c>
      <c r="O35" s="56">
        <f>SUM($M$5:$N$10)</f>
        <v>0</v>
      </c>
      <c r="P35" s="56"/>
      <c r="Q35" s="30" t="s">
        <v>6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9"/>
      <c r="AC35" s="4">
        <f>ROUNDUP(F35*K35,0)*O35</f>
        <v>0</v>
      </c>
    </row>
    <row r="36" spans="1:30" ht="18.95" customHeight="1">
      <c r="A36" s="79"/>
      <c r="B36" s="45" t="s">
        <v>42</v>
      </c>
      <c r="C36" s="46"/>
      <c r="D36" s="46"/>
      <c r="E36" s="47"/>
      <c r="F36" s="27" t="s">
        <v>33</v>
      </c>
      <c r="G36" s="28"/>
      <c r="H36" s="61"/>
      <c r="I36" s="56"/>
      <c r="J36" s="56"/>
      <c r="K36" s="28" t="s">
        <v>34</v>
      </c>
      <c r="L36" s="28"/>
      <c r="M36" s="56"/>
      <c r="N36" s="56"/>
      <c r="O36" s="30" t="s">
        <v>6</v>
      </c>
      <c r="P36" s="30"/>
      <c r="Q36" s="30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9"/>
      <c r="AC36" s="4">
        <v>0</v>
      </c>
    </row>
    <row r="37" spans="1:30" ht="18.95" customHeight="1">
      <c r="A37" s="79"/>
      <c r="B37" s="45" t="s">
        <v>43</v>
      </c>
      <c r="C37" s="46"/>
      <c r="D37" s="46"/>
      <c r="E37" s="47"/>
      <c r="F37" s="27" t="s">
        <v>36</v>
      </c>
      <c r="G37" s="28"/>
      <c r="H37" s="48"/>
      <c r="I37" s="46"/>
      <c r="J37" s="46"/>
      <c r="K37" s="28" t="s">
        <v>34</v>
      </c>
      <c r="L37" s="28"/>
      <c r="M37" s="46"/>
      <c r="N37" s="46"/>
      <c r="O37" s="28" t="s">
        <v>30</v>
      </c>
      <c r="P37" s="28"/>
      <c r="Q37" s="46">
        <v>12</v>
      </c>
      <c r="R37" s="46"/>
      <c r="S37" s="28" t="s">
        <v>31</v>
      </c>
      <c r="T37" s="28"/>
      <c r="U37" s="28"/>
      <c r="V37" s="28"/>
      <c r="W37" s="28"/>
      <c r="X37" s="28"/>
      <c r="Y37" s="28"/>
      <c r="Z37" s="28"/>
      <c r="AA37" s="28"/>
      <c r="AB37" s="29"/>
      <c r="AC37" s="4">
        <v>0</v>
      </c>
    </row>
    <row r="38" spans="1:30" ht="18.95" customHeight="1">
      <c r="A38" s="79"/>
      <c r="B38" s="45" t="s">
        <v>58</v>
      </c>
      <c r="C38" s="46"/>
      <c r="D38" s="46"/>
      <c r="E38" s="47"/>
      <c r="F38" s="27" t="s">
        <v>57</v>
      </c>
      <c r="G38" s="28"/>
      <c r="H38" s="28"/>
      <c r="I38" s="28"/>
      <c r="J38" s="28"/>
      <c r="K38" s="28"/>
      <c r="L38" s="28"/>
      <c r="M38" s="28"/>
      <c r="N38" s="49">
        <v>0</v>
      </c>
      <c r="O38" s="46"/>
      <c r="P38" s="46"/>
      <c r="Q38" s="28" t="s">
        <v>46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  <c r="AC38" s="4">
        <v>0</v>
      </c>
    </row>
    <row r="39" spans="1:30" ht="18.95" customHeight="1">
      <c r="A39" s="79"/>
      <c r="B39" s="45" t="s">
        <v>45</v>
      </c>
      <c r="C39" s="46"/>
      <c r="D39" s="46"/>
      <c r="E39" s="47"/>
      <c r="F39" s="27" t="s">
        <v>44</v>
      </c>
      <c r="G39" s="28"/>
      <c r="H39" s="28"/>
      <c r="I39" s="28"/>
      <c r="J39" s="28"/>
      <c r="K39" s="28"/>
      <c r="L39" s="28"/>
      <c r="M39" s="28"/>
      <c r="N39" s="49">
        <v>0</v>
      </c>
      <c r="O39" s="46"/>
      <c r="P39" s="46"/>
      <c r="Q39" s="28" t="s">
        <v>46</v>
      </c>
      <c r="R39" s="28"/>
      <c r="T39" s="28"/>
      <c r="U39" s="28"/>
      <c r="V39" s="28"/>
      <c r="W39" s="28"/>
      <c r="X39" s="28"/>
      <c r="Y39" s="28"/>
      <c r="Z39" s="28"/>
      <c r="AA39" s="28"/>
      <c r="AB39" s="29"/>
      <c r="AC39" s="4">
        <v>0</v>
      </c>
    </row>
    <row r="40" spans="1:30" ht="18.95" customHeight="1">
      <c r="A40" s="79"/>
      <c r="B40" s="45" t="s">
        <v>74</v>
      </c>
      <c r="C40" s="46"/>
      <c r="D40" s="46"/>
      <c r="E40" s="47"/>
      <c r="F40" s="27" t="s">
        <v>79</v>
      </c>
      <c r="G40" s="28"/>
      <c r="H40" s="34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9"/>
      <c r="AC40" s="4">
        <v>0</v>
      </c>
    </row>
    <row r="41" spans="1:30" ht="18.95" customHeight="1">
      <c r="A41" s="79"/>
      <c r="B41" s="45" t="s">
        <v>70</v>
      </c>
      <c r="C41" s="46"/>
      <c r="D41" s="46"/>
      <c r="E41" s="47"/>
      <c r="F41" s="27"/>
      <c r="G41" s="28"/>
      <c r="H41" s="28"/>
      <c r="I41" s="28"/>
      <c r="J41" s="28"/>
      <c r="K41" s="28"/>
      <c r="L41" s="28"/>
      <c r="M41" s="28"/>
      <c r="O41" s="32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9"/>
      <c r="AC41" s="4">
        <v>0</v>
      </c>
    </row>
    <row r="42" spans="1:30" ht="18.95" customHeight="1" thickBot="1">
      <c r="A42" s="80"/>
      <c r="B42" s="54" t="s">
        <v>47</v>
      </c>
      <c r="C42" s="54"/>
      <c r="D42" s="54"/>
      <c r="E42" s="55"/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5"/>
      <c r="AC42" s="5">
        <f>SUM(AC34:AC41)</f>
        <v>0</v>
      </c>
    </row>
    <row r="43" spans="1:30" ht="18.95" customHeight="1">
      <c r="A43" s="69" t="s">
        <v>48</v>
      </c>
      <c r="B43" s="70"/>
      <c r="C43" s="70"/>
      <c r="D43" s="70"/>
      <c r="E43" s="71"/>
      <c r="F43" s="24"/>
      <c r="G43" s="77">
        <v>0</v>
      </c>
      <c r="H43" s="77"/>
      <c r="I43" s="77"/>
      <c r="J43" s="77"/>
      <c r="K43" s="25"/>
      <c r="L43" s="25"/>
      <c r="M43" s="25"/>
      <c r="N43" s="25"/>
      <c r="O43" s="25"/>
      <c r="P43" s="25"/>
      <c r="Q43" s="25"/>
      <c r="R43" s="38"/>
      <c r="S43" s="39"/>
      <c r="T43" s="39"/>
      <c r="U43" s="39"/>
      <c r="V43" s="39"/>
      <c r="W43" s="25"/>
      <c r="X43" s="25"/>
      <c r="Y43" s="25"/>
      <c r="Z43" s="25"/>
      <c r="AA43" s="25"/>
      <c r="AB43" s="26"/>
      <c r="AC43" s="33">
        <f>ROUNDDOWN((AC15+AC20+AC33+AC42)*G43,0)</f>
        <v>0</v>
      </c>
    </row>
    <row r="44" spans="1:30" ht="18.95" customHeight="1" thickBot="1">
      <c r="A44" s="50" t="s">
        <v>49</v>
      </c>
      <c r="B44" s="51"/>
      <c r="C44" s="51"/>
      <c r="D44" s="51"/>
      <c r="E44" s="52"/>
      <c r="F44" s="12"/>
      <c r="G44" s="68">
        <v>0</v>
      </c>
      <c r="H44" s="68"/>
      <c r="I44" s="68"/>
      <c r="J44" s="68"/>
      <c r="K44" s="9"/>
      <c r="L44" s="9"/>
      <c r="M44" s="9"/>
      <c r="N44" s="9"/>
      <c r="O44" s="9"/>
      <c r="P44" s="9"/>
      <c r="Q44" s="9"/>
      <c r="R44" s="9"/>
      <c r="S44" s="11"/>
      <c r="T44" s="13"/>
      <c r="U44" s="13"/>
      <c r="V44" s="13"/>
      <c r="W44" s="9"/>
      <c r="X44" s="9"/>
      <c r="Y44" s="9"/>
      <c r="Z44" s="9"/>
      <c r="AA44" s="9"/>
      <c r="AB44" s="10"/>
      <c r="AC44" s="7">
        <f>ROUNDDOWN((AC15+AC33+AC42+AC43)*G44,0)</f>
        <v>0</v>
      </c>
      <c r="AD44" s="21"/>
    </row>
    <row r="45" spans="1:30" ht="18.95" customHeight="1">
      <c r="A45" s="69" t="s">
        <v>50</v>
      </c>
      <c r="B45" s="70"/>
      <c r="C45" s="70"/>
      <c r="D45" s="70"/>
      <c r="E45" s="71"/>
      <c r="F45" s="72" t="s">
        <v>51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8">
        <f>ROUND(AC15+AC20+AC33+AC42+AC43+AC44,0)</f>
        <v>0</v>
      </c>
    </row>
    <row r="46" spans="1:30" ht="18.95" customHeight="1">
      <c r="A46" s="75" t="s">
        <v>52</v>
      </c>
      <c r="B46" s="56"/>
      <c r="C46" s="56"/>
      <c r="D46" s="56"/>
      <c r="E46" s="76"/>
      <c r="F46" s="45" t="s">
        <v>53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">
        <f>ROUND(AC45*10%,0)</f>
        <v>0</v>
      </c>
    </row>
    <row r="47" spans="1:30" ht="18.95" customHeight="1" thickBot="1">
      <c r="A47" s="50" t="s">
        <v>54</v>
      </c>
      <c r="B47" s="51"/>
      <c r="C47" s="51"/>
      <c r="D47" s="51"/>
      <c r="E47" s="52"/>
      <c r="F47" s="53" t="s">
        <v>55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">
        <f>SUM(AC45:AC46)</f>
        <v>0</v>
      </c>
    </row>
    <row r="48" spans="1:30" ht="24.95" customHeight="1" thickBot="1">
      <c r="A48" s="62" t="s">
        <v>56</v>
      </c>
      <c r="B48" s="63"/>
      <c r="C48" s="63"/>
      <c r="D48" s="63"/>
      <c r="E48" s="64"/>
      <c r="F48" s="65">
        <f>ROUNDDOWN(AC47,-2)</f>
        <v>0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14" t="s">
        <v>65</v>
      </c>
    </row>
    <row r="49" spans="4:29" ht="18.75">
      <c r="D49" s="15"/>
      <c r="E49" s="40"/>
      <c r="F49" s="41"/>
      <c r="G49" s="16"/>
      <c r="H49" s="42"/>
      <c r="I49" s="42"/>
      <c r="J49" s="42"/>
      <c r="K49" s="42"/>
      <c r="L49" s="42"/>
      <c r="AC49" s="3" t="s">
        <v>69</v>
      </c>
    </row>
    <row r="50" spans="4:29">
      <c r="E50" s="43"/>
      <c r="F50" s="43"/>
      <c r="H50" s="16"/>
      <c r="I50" s="16"/>
      <c r="J50" s="16"/>
      <c r="K50" s="16"/>
      <c r="L50" s="16"/>
      <c r="M50" s="16"/>
      <c r="U50" s="18"/>
      <c r="V50" s="18"/>
    </row>
  </sheetData>
  <mergeCells count="107">
    <mergeCell ref="A2:AC2"/>
    <mergeCell ref="A4:E4"/>
    <mergeCell ref="F4:AB4"/>
    <mergeCell ref="A5:A15"/>
    <mergeCell ref="B5:B11"/>
    <mergeCell ref="C5:E5"/>
    <mergeCell ref="G5:J5"/>
    <mergeCell ref="M5:N5"/>
    <mergeCell ref="C6:E6"/>
    <mergeCell ref="G6:J6"/>
    <mergeCell ref="C8:E8"/>
    <mergeCell ref="G8:J8"/>
    <mergeCell ref="M8:N8"/>
    <mergeCell ref="C9:E9"/>
    <mergeCell ref="G9:J9"/>
    <mergeCell ref="M9:N9"/>
    <mergeCell ref="M6:N6"/>
    <mergeCell ref="C7:E7"/>
    <mergeCell ref="G7:J7"/>
    <mergeCell ref="M7:N7"/>
    <mergeCell ref="B13:E13"/>
    <mergeCell ref="A16:A20"/>
    <mergeCell ref="B16:E16"/>
    <mergeCell ref="F16:AB16"/>
    <mergeCell ref="B17:E17"/>
    <mergeCell ref="F17:AB17"/>
    <mergeCell ref="B19:E19"/>
    <mergeCell ref="B20:E20"/>
    <mergeCell ref="F20:AB20"/>
    <mergeCell ref="F13:AB13"/>
    <mergeCell ref="B14:E14"/>
    <mergeCell ref="F14:AB14"/>
    <mergeCell ref="B15:E15"/>
    <mergeCell ref="F15:AB15"/>
    <mergeCell ref="C10:E10"/>
    <mergeCell ref="G10:J10"/>
    <mergeCell ref="M10:N10"/>
    <mergeCell ref="C11:E11"/>
    <mergeCell ref="F11:AB11"/>
    <mergeCell ref="B12:E12"/>
    <mergeCell ref="F12:AB12"/>
    <mergeCell ref="Q24:S24"/>
    <mergeCell ref="B25:E25"/>
    <mergeCell ref="M25:O25"/>
    <mergeCell ref="B26:E26"/>
    <mergeCell ref="M26:O26"/>
    <mergeCell ref="B27:E27"/>
    <mergeCell ref="M27:O27"/>
    <mergeCell ref="A21:A33"/>
    <mergeCell ref="B21:E21"/>
    <mergeCell ref="M21:O21"/>
    <mergeCell ref="Q21:S21"/>
    <mergeCell ref="B22:E22"/>
    <mergeCell ref="M22:O22"/>
    <mergeCell ref="B23:E23"/>
    <mergeCell ref="M23:O23"/>
    <mergeCell ref="B24:E24"/>
    <mergeCell ref="M24:O24"/>
    <mergeCell ref="B32:E32"/>
    <mergeCell ref="A48:E48"/>
    <mergeCell ref="F48:AB48"/>
    <mergeCell ref="A44:E44"/>
    <mergeCell ref="G44:J44"/>
    <mergeCell ref="A45:E45"/>
    <mergeCell ref="F45:AB45"/>
    <mergeCell ref="A46:E46"/>
    <mergeCell ref="F46:AB46"/>
    <mergeCell ref="B41:E41"/>
    <mergeCell ref="B42:E42"/>
    <mergeCell ref="F42:AB42"/>
    <mergeCell ref="A43:E43"/>
    <mergeCell ref="G43:J43"/>
    <mergeCell ref="A34:A42"/>
    <mergeCell ref="B34:E34"/>
    <mergeCell ref="M34:O34"/>
    <mergeCell ref="B38:E38"/>
    <mergeCell ref="B39:E39"/>
    <mergeCell ref="B35:E35"/>
    <mergeCell ref="F35:H35"/>
    <mergeCell ref="K35:M35"/>
    <mergeCell ref="O35:P35"/>
    <mergeCell ref="B36:E36"/>
    <mergeCell ref="H36:J36"/>
    <mergeCell ref="B37:E37"/>
    <mergeCell ref="H37:J37"/>
    <mergeCell ref="M37:N37"/>
    <mergeCell ref="Q37:R37"/>
    <mergeCell ref="N38:P38"/>
    <mergeCell ref="N39:P39"/>
    <mergeCell ref="B18:E18"/>
    <mergeCell ref="A47:E47"/>
    <mergeCell ref="F47:AB47"/>
    <mergeCell ref="B40:E40"/>
    <mergeCell ref="M36:N36"/>
    <mergeCell ref="B33:E33"/>
    <mergeCell ref="F33:AB33"/>
    <mergeCell ref="B28:E28"/>
    <mergeCell ref="F28:H28"/>
    <mergeCell ref="S28:T28"/>
    <mergeCell ref="W28:X28"/>
    <mergeCell ref="B31:E31"/>
    <mergeCell ref="B29:E29"/>
    <mergeCell ref="F29:AB29"/>
    <mergeCell ref="B30:E30"/>
    <mergeCell ref="H30:J30"/>
    <mergeCell ref="M30:N30"/>
    <mergeCell ref="V30:W30"/>
  </mergeCells>
  <phoneticPr fontId="2" type="noConversion"/>
  <printOptions horizontalCentered="1"/>
  <pageMargins left="0.47244094488188981" right="0.47244094488188981" top="0.55118110236220474" bottom="0.31496062992125984" header="0.51181102362204722" footer="0.2362204724409449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해동우남3</dc:creator>
  <cp:lastModifiedBy>user</cp:lastModifiedBy>
  <cp:lastPrinted>2025-02-17T01:34:55Z</cp:lastPrinted>
  <dcterms:created xsi:type="dcterms:W3CDTF">1997-01-10T04:21:27Z</dcterms:created>
  <dcterms:modified xsi:type="dcterms:W3CDTF">2025-02-19T01:25:46Z</dcterms:modified>
</cp:coreProperties>
</file>